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1"/>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G10" i="4" l="1"/>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<sst xmlns="http://schemas.openxmlformats.org/spreadsheetml/2006/main" count="218" uniqueCount="91">
  <si>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</si>
  <si>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</si>
  <si>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</si>
  <si>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</si>
  <si>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</si>
  <si>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</si>
  <si>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</si>
  <si>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</si>
  <si>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</si>
  <si>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</si>
  <si>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</si>
  <si>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</si>
  <si>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</si>
  <si>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</si>
  <si>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</si>
  <si>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</si>
  <si>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</si>
  <si>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</si>
  <si>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</si>
  <si>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</si>
  <si>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</si>
  <si>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</si>
  <si>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</si>
  <si>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</si>
  <si>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</si>
  <si>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</si>
  <si>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</si>
  <si>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</si>
  <si>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</si>
  <si>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</si>
  <si>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</si>
  <si>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</si>
  <si>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</si>
  <si>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</si>
  <si>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</si>
  <si>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</si>
  <si>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</si>
  <si>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</si>
  <si>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</si>
  <si>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</si>
  <si>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</si>
  <si>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</si>
  <si>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</si>
  <si>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</si>
  <si>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</si>
  <si>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</si>
  <si>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</si>
  <si>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</si>
  <si>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</si>
  <si>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</si>
  <si>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</si>
  <si>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</si>
  <si>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</si>
  <si>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</si>
  <si>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</si>
  <si>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</si>
  <si>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</si>
  <si>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</si>
  <si>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</si>
  <si>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</si>
  <si>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</si>
  <si>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</si>
  <si>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</si>
  <si>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</si>
  <si>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</si>
  <si>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</si>
  <si>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</si>
  <si>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</si>
  <si>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</si>
  <si>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</si>
  <si>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</si>
  <si>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</si>
  <si>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</si>
  <si>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</si>
  <si>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</si>
  <si>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</si>
  <si>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</si>
  <si>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</si>
  <si>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</si>
  <si>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</si>
  <si>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</si>
  <si>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</si>
  <si>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</si>
  <si>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</si>
  <si>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</si>
  <si>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</si>
  <si>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</si>
  <si>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</si>
  <si>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</si>
  <si>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</si>
  <si>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Cambridge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</si>
</sst>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tabSelected="1" workbookViewId="0">
      <pane xSplit="2" ySplit="8" topLeftCell="P12" activePane="bottomRight" state="frozen"/>
      <selection pane="topRight" activeCell="C1" sqref="C1"/>
      <selection pane="bottomLeft" activeCell="A5" sqref="A5"/>
      <selection pane="bottomRight" activeCell="V18" sqref="V1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3797</v>
      </c>
      <c r="D10" s="42">
        <v>43304</v>
      </c>
      <c r="E10" s="43">
        <v>41212</v>
      </c>
      <c r="F10" s="42">
        <v>8851422</v>
      </c>
      <c r="G10" s="43">
        <f>8533304+560</f>
        <v>8533864</v>
      </c>
      <c r="H10" s="42">
        <v>3761</v>
      </c>
      <c r="I10" s="42">
        <v>41144</v>
      </c>
      <c r="J10" s="43">
        <v>38610</v>
      </c>
      <c r="K10" s="42">
        <v>8425017</v>
      </c>
      <c r="L10" s="43">
        <v>7910478</v>
      </c>
      <c r="M10" s="42">
        <v>3662</v>
      </c>
      <c r="N10" s="42">
        <v>38853</v>
      </c>
      <c r="O10" s="43">
        <v>35084</v>
      </c>
      <c r="P10" s="42">
        <v>8072665</v>
      </c>
      <c r="Q10" s="43">
        <v>6871017</v>
      </c>
      <c r="R10" s="42">
        <v>3589</v>
      </c>
      <c r="S10" s="42">
        <v>33775</v>
      </c>
      <c r="T10" s="43">
        <v>31846</v>
      </c>
      <c r="U10" s="42">
        <v>6413960</v>
      </c>
      <c r="V10" s="43">
        <v>5240240</v>
      </c>
      <c r="W10" s="42">
        <v>3444</v>
      </c>
      <c r="X10" s="42">
        <v>31584</v>
      </c>
      <c r="Y10" s="43">
        <v>29613</v>
      </c>
      <c r="Z10" s="42">
        <v>5045918</v>
      </c>
      <c r="AA10" s="43">
        <v>4654424</v>
      </c>
      <c r="AB10" s="42">
        <v>3466</v>
      </c>
      <c r="AC10" s="42">
        <v>30408</v>
      </c>
      <c r="AD10" s="43">
        <v>28482</v>
      </c>
      <c r="AE10" s="42">
        <v>4799666</v>
      </c>
      <c r="AF10" s="43">
        <v>4627914</v>
      </c>
      <c r="AG10" s="42">
        <v>3203</v>
      </c>
      <c r="AH10" s="42">
        <v>27356</v>
      </c>
      <c r="AI10" s="43">
        <v>26310</v>
      </c>
      <c r="AJ10" s="42">
        <v>4474770</v>
      </c>
      <c r="AK10" s="43">
        <v>4424785</v>
      </c>
      <c r="AL10" s="42">
        <v>3039</v>
      </c>
      <c r="AM10" s="42">
        <v>25385</v>
      </c>
      <c r="AN10" s="43">
        <v>24824</v>
      </c>
      <c r="AO10" s="42">
        <v>4358626</v>
      </c>
      <c r="AP10" s="43">
        <v>4303251</v>
      </c>
      <c r="AQ10" s="42">
        <v>2851</v>
      </c>
      <c r="AR10" s="42">
        <v>24950</v>
      </c>
      <c r="AS10" s="43">
        <v>24551</v>
      </c>
      <c r="AT10" s="42">
        <v>4345712</v>
      </c>
      <c r="AU10" s="43">
        <v>4017359</v>
      </c>
    </row>
    <row r="11" spans="1:47" x14ac:dyDescent="0.35">
      <c r="A11" s="32" t="s">
        <v>12</v>
      </c>
      <c r="B11" s="44"/>
      <c r="C11" s="44"/>
      <c r="D11" s="44"/>
      <c r="E11" s="44"/>
      <c r="F11" s="44"/>
      <c r="G11" s="44"/>
      <c r="H11" s="45"/>
      <c r="I11" s="46"/>
      <c r="J11" s="46"/>
      <c r="K11" s="46"/>
      <c r="L11" s="47"/>
      <c r="M11" s="45"/>
      <c r="N11" s="46"/>
      <c r="O11" s="46"/>
      <c r="P11" s="46"/>
      <c r="Q11" s="47"/>
      <c r="R11" s="45"/>
      <c r="S11" s="46"/>
      <c r="T11" s="46"/>
      <c r="U11" s="46"/>
      <c r="V11" s="47"/>
      <c r="W11" s="45"/>
      <c r="X11" s="46"/>
      <c r="Y11" s="46"/>
      <c r="Z11" s="46"/>
      <c r="AA11" s="47"/>
      <c r="AB11" s="45"/>
      <c r="AC11" s="46"/>
      <c r="AD11" s="46"/>
      <c r="AE11" s="42"/>
      <c r="AF11" s="47"/>
      <c r="AG11" s="45"/>
      <c r="AH11" s="46"/>
      <c r="AI11" s="46"/>
      <c r="AJ11" s="46"/>
      <c r="AK11" s="47"/>
      <c r="AL11" s="45"/>
      <c r="AM11" s="46"/>
      <c r="AN11" s="46"/>
      <c r="AO11" s="46"/>
      <c r="AP11" s="47"/>
      <c r="AQ11" s="45"/>
      <c r="AR11" s="46"/>
      <c r="AS11" s="46"/>
      <c r="AT11" s="46"/>
      <c r="AU11" s="47"/>
    </row>
    <row r="12" spans="1:47" ht="39.75" customHeight="1" x14ac:dyDescent="0.35">
      <c r="A12" s="17" t="s">
        <v>34</v>
      </c>
      <c r="B12" s="40"/>
      <c r="C12" s="42">
        <v>226</v>
      </c>
      <c r="D12" s="42">
        <v>738</v>
      </c>
      <c r="E12" s="54">
        <v>0</v>
      </c>
      <c r="F12" s="42">
        <v>123412</v>
      </c>
      <c r="G12" s="54">
        <v>0</v>
      </c>
      <c r="H12" s="42">
        <v>316</v>
      </c>
      <c r="I12" s="42">
        <v>614</v>
      </c>
      <c r="J12" s="54">
        <v>0</v>
      </c>
      <c r="K12" s="42">
        <v>79589</v>
      </c>
      <c r="L12" s="54">
        <v>0</v>
      </c>
      <c r="M12" s="42">
        <v>439</v>
      </c>
      <c r="N12" s="42">
        <v>1011</v>
      </c>
      <c r="O12" s="54"/>
      <c r="P12" s="42">
        <v>116324</v>
      </c>
      <c r="Q12" s="54">
        <v>0</v>
      </c>
      <c r="R12" s="42">
        <v>427</v>
      </c>
      <c r="S12" s="42">
        <v>1098</v>
      </c>
      <c r="T12" s="54">
        <v>0</v>
      </c>
      <c r="U12" s="42">
        <v>119990</v>
      </c>
      <c r="V12" s="54">
        <v>0</v>
      </c>
      <c r="W12" s="42">
        <v>498</v>
      </c>
      <c r="X12" s="42">
        <v>1373</v>
      </c>
      <c r="Y12" s="54">
        <v>0</v>
      </c>
      <c r="Z12" s="42">
        <v>319298</v>
      </c>
      <c r="AA12" s="54">
        <v>0</v>
      </c>
      <c r="AB12" s="42">
        <v>477</v>
      </c>
      <c r="AC12" s="42">
        <v>1009</v>
      </c>
      <c r="AD12" s="54">
        <v>0</v>
      </c>
      <c r="AE12" s="42">
        <v>134485</v>
      </c>
      <c r="AF12" s="54">
        <v>0</v>
      </c>
      <c r="AG12" s="42">
        <v>539</v>
      </c>
      <c r="AH12" s="42">
        <v>1732</v>
      </c>
      <c r="AI12" s="54">
        <v>0</v>
      </c>
      <c r="AJ12" s="42">
        <v>230861</v>
      </c>
      <c r="AK12" s="54">
        <v>0</v>
      </c>
      <c r="AL12" s="42">
        <v>392</v>
      </c>
      <c r="AM12" s="42">
        <v>1558</v>
      </c>
      <c r="AN12" s="54">
        <v>0</v>
      </c>
      <c r="AO12" s="42">
        <v>152606</v>
      </c>
      <c r="AP12" s="54">
        <v>0</v>
      </c>
      <c r="AQ12" s="42">
        <v>405</v>
      </c>
      <c r="AR12" s="42">
        <v>683</v>
      </c>
      <c r="AS12" s="54">
        <v>0</v>
      </c>
      <c r="AT12" s="42">
        <v>91854</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102</v>
      </c>
      <c r="D14" s="42">
        <v>520</v>
      </c>
      <c r="E14" s="40"/>
      <c r="F14" s="42">
        <v>105575</v>
      </c>
      <c r="G14" s="40"/>
      <c r="H14" s="42">
        <v>39</v>
      </c>
      <c r="I14" s="42">
        <v>1217</v>
      </c>
      <c r="J14" s="40"/>
      <c r="K14" s="42">
        <v>247698</v>
      </c>
      <c r="L14" s="40"/>
      <c r="M14" s="42">
        <v>46</v>
      </c>
      <c r="N14" s="42">
        <v>255</v>
      </c>
      <c r="O14" s="40"/>
      <c r="P14" s="42">
        <v>32587</v>
      </c>
      <c r="Q14" s="40"/>
      <c r="R14" s="42">
        <v>37</v>
      </c>
      <c r="S14" s="42">
        <v>1966</v>
      </c>
      <c r="T14" s="40"/>
      <c r="U14" s="42">
        <v>543767</v>
      </c>
      <c r="V14" s="40"/>
      <c r="W14" s="42">
        <v>50</v>
      </c>
      <c r="X14" s="42">
        <v>138</v>
      </c>
      <c r="Y14" s="40"/>
      <c r="Z14" s="42">
        <v>17276</v>
      </c>
      <c r="AA14" s="40"/>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141</v>
      </c>
      <c r="D15" s="54"/>
      <c r="E15" s="43">
        <v>1151</v>
      </c>
      <c r="F15" s="40"/>
      <c r="G15" s="43">
        <v>141448</v>
      </c>
      <c r="H15" s="53">
        <v>72</v>
      </c>
      <c r="I15" s="54"/>
      <c r="J15" s="43">
        <v>688</v>
      </c>
      <c r="K15" s="40"/>
      <c r="L15" s="43">
        <v>172398</v>
      </c>
      <c r="M15" s="53">
        <v>99</v>
      </c>
      <c r="N15" s="54"/>
      <c r="O15" s="43">
        <v>718</v>
      </c>
      <c r="P15" s="40"/>
      <c r="Q15" s="43">
        <v>76897</v>
      </c>
      <c r="R15" s="53">
        <v>102</v>
      </c>
      <c r="S15" s="54"/>
      <c r="T15" s="43">
        <v>488</v>
      </c>
      <c r="U15" s="40"/>
      <c r="V15" s="43">
        <v>54189</v>
      </c>
      <c r="W15" s="53">
        <v>120</v>
      </c>
      <c r="X15" s="54"/>
      <c r="Y15" s="43">
        <v>902</v>
      </c>
      <c r="Z15" s="40"/>
      <c r="AA15" s="43">
        <v>181308</v>
      </c>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178</v>
      </c>
      <c r="D17" s="54">
        <v>0</v>
      </c>
      <c r="E17" s="43">
        <v>612</v>
      </c>
      <c r="F17" s="54">
        <v>0</v>
      </c>
      <c r="G17" s="43">
        <v>76992</v>
      </c>
      <c r="H17" s="53">
        <v>314</v>
      </c>
      <c r="I17" s="54">
        <v>0</v>
      </c>
      <c r="J17" s="43">
        <v>821</v>
      </c>
      <c r="K17" s="54">
        <v>0</v>
      </c>
      <c r="L17" s="43">
        <v>138700</v>
      </c>
      <c r="M17" s="53">
        <v>292</v>
      </c>
      <c r="N17" s="54">
        <v>0</v>
      </c>
      <c r="O17" s="43">
        <v>1037</v>
      </c>
      <c r="P17" s="54">
        <v>0</v>
      </c>
      <c r="Q17" s="43">
        <v>129803</v>
      </c>
      <c r="R17" s="53">
        <v>301</v>
      </c>
      <c r="S17" s="54">
        <v>0</v>
      </c>
      <c r="T17" s="43">
        <v>761</v>
      </c>
      <c r="U17" s="54">
        <v>0</v>
      </c>
      <c r="V17" s="43">
        <v>88063</v>
      </c>
      <c r="W17" s="53">
        <v>379</v>
      </c>
      <c r="X17" s="54">
        <v>0</v>
      </c>
      <c r="Y17" s="43">
        <v>902</v>
      </c>
      <c r="Z17" s="54">
        <v>0</v>
      </c>
      <c r="AA17" s="43">
        <v>98419</v>
      </c>
      <c r="AB17" s="53">
        <v>276</v>
      </c>
      <c r="AC17" s="54">
        <v>0</v>
      </c>
      <c r="AD17" s="43">
        <v>606</v>
      </c>
      <c r="AE17" s="54">
        <v>0</v>
      </c>
      <c r="AF17" s="43">
        <v>77717</v>
      </c>
      <c r="AG17" s="53">
        <v>228</v>
      </c>
      <c r="AH17" s="54">
        <v>0</v>
      </c>
      <c r="AI17" s="43">
        <v>633</v>
      </c>
      <c r="AJ17" s="54">
        <v>0</v>
      </c>
      <c r="AK17" s="43">
        <v>86447</v>
      </c>
      <c r="AL17" s="53">
        <v>217</v>
      </c>
      <c r="AM17" s="54">
        <v>0</v>
      </c>
      <c r="AN17" s="43">
        <v>809</v>
      </c>
      <c r="AO17" s="54">
        <v>0</v>
      </c>
      <c r="AP17" s="43">
        <v>134315</v>
      </c>
      <c r="AQ17" s="53">
        <v>205</v>
      </c>
      <c r="AR17" s="54">
        <v>0</v>
      </c>
      <c r="AS17" s="43">
        <v>620</v>
      </c>
      <c r="AT17" s="54">
        <v>0</v>
      </c>
      <c r="AU17" s="43">
        <v>61633</v>
      </c>
    </row>
    <row r="18" spans="1:47" ht="23.25" customHeight="1" x14ac:dyDescent="0.35">
      <c r="A18" s="50" t="s">
        <v>16</v>
      </c>
      <c r="B18" s="51"/>
      <c r="C18" s="52">
        <f>C10+C12+C14</f>
        <v>4125</v>
      </c>
      <c r="D18" s="52">
        <f>D10+D12+D14</f>
        <v>44562</v>
      </c>
      <c r="E18" s="52">
        <f>E10+E15+E17</f>
        <v>42975</v>
      </c>
      <c r="F18" s="52">
        <f>F10+F12+F14</f>
        <v>9080409</v>
      </c>
      <c r="G18" s="52">
        <f>G10+G15+G17</f>
        <v>8752304</v>
      </c>
      <c r="H18" s="52">
        <f>H10+H12+H14</f>
        <v>4116</v>
      </c>
      <c r="I18" s="52">
        <f>I10+I12+I14</f>
        <v>42975</v>
      </c>
      <c r="J18" s="52">
        <f>J10+J15+J17</f>
        <v>40119</v>
      </c>
      <c r="K18" s="52">
        <f>K10+K12+K14</f>
        <v>8752304</v>
      </c>
      <c r="L18" s="52">
        <f>L10+L15+L17</f>
        <v>8221576</v>
      </c>
      <c r="M18" s="52">
        <f>M10+M12+M14</f>
        <v>4147</v>
      </c>
      <c r="N18" s="52">
        <f>N10+N12+N14</f>
        <v>40119</v>
      </c>
      <c r="O18" s="52">
        <f>O10+O15+O17</f>
        <v>36839</v>
      </c>
      <c r="P18" s="52">
        <f>P10+P12+P14</f>
        <v>8221576</v>
      </c>
      <c r="Q18" s="52">
        <f>Q10+Q15+Q17</f>
        <v>7077717</v>
      </c>
      <c r="R18" s="52">
        <f>R10+R12+R14</f>
        <v>4053</v>
      </c>
      <c r="S18" s="52">
        <f>S10+S12+S14</f>
        <v>36839</v>
      </c>
      <c r="T18" s="52">
        <f>T10+T15+T17</f>
        <v>33095</v>
      </c>
      <c r="U18" s="52">
        <f>U10+U12+U14</f>
        <v>7077717</v>
      </c>
      <c r="V18" s="52">
        <f>V10+V15+V17</f>
        <v>5382492</v>
      </c>
      <c r="W18" s="52">
        <f>W12+W10+W14</f>
        <v>3992</v>
      </c>
      <c r="X18" s="52">
        <f>X12+X10+X14</f>
        <v>33095</v>
      </c>
      <c r="Y18" s="52">
        <f>Y10+Y17+Y15</f>
        <v>31417</v>
      </c>
      <c r="Z18" s="52">
        <f>Z12+Z10+Z14</f>
        <v>5382492</v>
      </c>
      <c r="AA18" s="52">
        <f>AA10+AA17+AA15</f>
        <v>4934151</v>
      </c>
      <c r="AB18" s="52">
        <f>AB12+AB10</f>
        <v>3943</v>
      </c>
      <c r="AC18" s="52">
        <f>AC12+AC10</f>
        <v>31417</v>
      </c>
      <c r="AD18" s="52">
        <f>AD10+AD17</f>
        <v>29088</v>
      </c>
      <c r="AE18" s="52">
        <f>AE12+AE10</f>
        <v>4934151</v>
      </c>
      <c r="AF18" s="52">
        <f>AF10+AF17</f>
        <v>4705631</v>
      </c>
      <c r="AG18" s="52">
        <f>AG12+AG10</f>
        <v>3742</v>
      </c>
      <c r="AH18" s="52">
        <f>AH12+AH10</f>
        <v>29088</v>
      </c>
      <c r="AI18" s="52">
        <f>AI10+AI17</f>
        <v>26943</v>
      </c>
      <c r="AJ18" s="52">
        <f>AJ12+AJ10</f>
        <v>4705631</v>
      </c>
      <c r="AK18" s="52">
        <f>AK10+AK17</f>
        <v>4511232</v>
      </c>
      <c r="AL18" s="52">
        <f>AL12+AL10</f>
        <v>3431</v>
      </c>
      <c r="AM18" s="52">
        <f>AM12+AM10</f>
        <v>26943</v>
      </c>
      <c r="AN18" s="52">
        <f>AN10+AN17</f>
        <v>25633</v>
      </c>
      <c r="AO18" s="52">
        <f>AO12+AO10</f>
        <v>4511232</v>
      </c>
      <c r="AP18" s="52">
        <f>AP10+AP17</f>
        <v>4437566</v>
      </c>
      <c r="AQ18" s="52">
        <f>AQ12+AQ10</f>
        <v>3256</v>
      </c>
      <c r="AR18" s="52">
        <f>AR12+AR10</f>
        <v>25633</v>
      </c>
      <c r="AS18" s="52">
        <f>AS10+AS17</f>
        <v>25171</v>
      </c>
      <c r="AT18" s="52">
        <f>AT12+AT10</f>
        <v>4437566</v>
      </c>
      <c r="AU18" s="52">
        <f>AU10+AU17</f>
        <v>4078992</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O9"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3797</v>
      </c>
      <c r="D10" s="55">
        <f>('Firm demography (areas)'!D10-'Firm demography (areas)'!E10)/('Firm demography (areas)'!D$18-'Firm demography (areas)'!E$18)</f>
        <v>1.3182104599873976</v>
      </c>
      <c r="E10" s="55">
        <f>('Firm demography (areas)'!F10-'Firm demography (areas)'!G10)/('Firm demography (areas)'!F$18-'Firm demography (areas)'!G$18)</f>
        <v>0.96785480257844292</v>
      </c>
      <c r="F10" s="41">
        <f>'Firm demography (areas)'!H10</f>
        <v>3761</v>
      </c>
      <c r="G10" s="55">
        <f>('Firm demography (areas)'!I10-'Firm demography (areas)'!J10)/('Firm demography (areas)'!I$18-'Firm demography (areas)'!J$18)</f>
        <v>0.88725490196078427</v>
      </c>
      <c r="H10" s="55">
        <f>('Firm demography (areas)'!K10-'Firm demography (areas)'!L10)/('Firm demography (areas)'!K$18-'Firm demography (areas)'!L$18)</f>
        <v>0.9694966159690086</v>
      </c>
      <c r="I10" s="41">
        <f>'Firm demography (areas)'!M10</f>
        <v>3662</v>
      </c>
      <c r="J10" s="55">
        <f>('Firm demography (areas)'!N10-'Firm demography (areas)'!O10)/('Firm demography (areas)'!N$18-'Firm demography (areas)'!O$18)</f>
        <v>1.1490853658536586</v>
      </c>
      <c r="K10" s="61">
        <f>('Firm demography (areas)'!P10-'Firm demography (areas)'!Q10)/('Firm demography (areas)'!P$18-'Firm demography (areas)'!Q$18)</f>
        <v>1.0505210869521506</v>
      </c>
      <c r="L10" s="41">
        <f>'Firm demography (areas)'!R10</f>
        <v>3589</v>
      </c>
      <c r="M10" s="55">
        <f>('Firm demography (areas)'!S10-'Firm demography (areas)'!T10)/('Firm demography (areas)'!S$18-'Firm demography (areas)'!T$18)</f>
        <v>0.51522435897435892</v>
      </c>
      <c r="N10" s="55">
        <f>('Firm demography (areas)'!U10-'Firm demography (areas)'!V10)/('Firm demography (areas)'!U$18-'Firm demography (areas)'!V$18)</f>
        <v>0.69236826969871257</v>
      </c>
      <c r="O10" s="41">
        <f>'Firm demography (areas)'!W10</f>
        <v>3444</v>
      </c>
      <c r="P10" s="55">
        <f>('Firm demography (areas)'!X10-'Firm demography (areas)'!Y10)/('Firm demography (areas)'!X$18-'Firm demography (areas)'!Y$18)</f>
        <v>1.1746126340882002</v>
      </c>
      <c r="Q10" s="61">
        <f>('Firm demography (areas)'!Z10-'Firm demography (areas)'!AA10)/('Firm demography (areas)'!Z$18-'Firm demography (areas)'!AA$18)</f>
        <v>0.87320588569860891</v>
      </c>
      <c r="R10" s="41">
        <f>'Firm demography (areas)'!AB10</f>
        <v>3466</v>
      </c>
      <c r="S10" s="55">
        <f>('Firm demography (areas)'!AC10-'Firm demography (areas)'!AD10)/('Firm demography (areas)'!AC$18-'Firm demography (areas)'!AD$18)</f>
        <v>0.82696436238729065</v>
      </c>
      <c r="T10" s="55">
        <f>('Firm demography (areas)'!AE10-'Firm demography (areas)'!AF10)/('Firm demography (areas)'!AE$18-'Firm demography (areas)'!AF$18)</f>
        <v>0.75158410642394535</v>
      </c>
      <c r="U10" s="41">
        <f>'Firm demography (areas)'!AG10</f>
        <v>3203</v>
      </c>
      <c r="V10" s="55">
        <f>('Firm demography (areas)'!AH10-'Firm demography (areas)'!AI10)/('Firm demography (areas)'!AH$18-'Firm demography (areas)'!AI$18)</f>
        <v>0.48764568764568766</v>
      </c>
      <c r="W10" s="55">
        <f>('Firm demography (areas)'!AJ10-'Firm demography (areas)'!AK10)/('Firm demography (areas)'!AJ$18-'Firm demography (areas)'!AK$18)</f>
        <v>0.25712580826033055</v>
      </c>
      <c r="X10" s="41">
        <f>'Firm demography (areas)'!AL10</f>
        <v>3039</v>
      </c>
      <c r="Y10" s="55">
        <f>('Firm demography (areas)'!AM10-'Firm demography (areas)'!AN10)/('Firm demography (areas)'!AM$18-'Firm demography (areas)'!AN$18)</f>
        <v>0.42824427480916033</v>
      </c>
      <c r="Z10" s="55">
        <f>('Firm demography (areas)'!AO10-'Firm demography (areas)'!AP10)/('Firm demography (areas)'!AO$18-'Firm demography (areas)'!AP$18)</f>
        <v>0.75170363532701656</v>
      </c>
      <c r="AA10" s="41">
        <f>'Firm demography (areas)'!AQ10</f>
        <v>2851</v>
      </c>
      <c r="AB10" s="55">
        <f>('Firm demography (areas)'!AR10-'Firm demography (areas)'!AS10)/('Firm demography (areas)'!AR$18-'Firm demography (areas)'!AS$18)</f>
        <v>0.86363636363636365</v>
      </c>
      <c r="AC10" s="55">
        <f>('Firm demography (areas)'!AT10-'Firm demography (areas)'!AU10)/('Firm demography (areas)'!AT$18-'Firm demography (areas)'!AU$18)</f>
        <v>0.91571893109929892</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226</v>
      </c>
      <c r="D12" s="55">
        <f>('Firm demography (areas)'!D12)/('Firm demography (areas)'!D$18-'Firm demography (areas)'!E$18)</f>
        <v>0.46502835538752363</v>
      </c>
      <c r="E12" s="55">
        <f>('Firm demography (areas)'!F12)/('Firm demography (areas)'!F$18-'Firm demography (areas)'!G$18)</f>
        <v>0.37613568827052318</v>
      </c>
      <c r="F12" s="41">
        <f>'Firm demography (areas)'!H12</f>
        <v>316</v>
      </c>
      <c r="G12" s="55">
        <f>('Firm demography (areas)'!I12)/('Firm demography (areas)'!I$18-'Firm demography (areas)'!J$18)</f>
        <v>0.21498599439775912</v>
      </c>
      <c r="H12" s="55">
        <f>('Firm demography (areas)'!K12)/('Firm demography (areas)'!K$18-'Firm demography (areas)'!L$18)</f>
        <v>0.14996193907236852</v>
      </c>
      <c r="I12" s="41">
        <f>'Firm demography (areas)'!M12</f>
        <v>439</v>
      </c>
      <c r="J12" s="55">
        <f>('Firm demography (areas)'!N12)/('Firm demography (areas)'!N$18-'Firm demography (areas)'!O$18)</f>
        <v>0.30823170731707317</v>
      </c>
      <c r="K12" s="61">
        <f>('Firm demography (areas)'!P12)/('Firm demography (areas)'!P$18-'Firm demography (areas)'!Q$18)</f>
        <v>0.10169435218851275</v>
      </c>
      <c r="L12" s="41">
        <f>'Firm demography (areas)'!R12</f>
        <v>427</v>
      </c>
      <c r="M12" s="55">
        <f>('Firm demography (areas)'!S12)/('Firm demography (areas)'!S$18-'Firm demography (areas)'!T$18)</f>
        <v>0.29326923076923078</v>
      </c>
      <c r="N12" s="55">
        <f>('Firm demography (areas)'!U12)/('Firm demography (areas)'!U$18-'Firm demography (areas)'!V$18)</f>
        <v>7.0781164742143368E-2</v>
      </c>
      <c r="O12" s="41">
        <f>'Firm demography (areas)'!W12</f>
        <v>498</v>
      </c>
      <c r="P12" s="55">
        <f>('Firm demography (areas)'!X12)/('Firm demography (areas)'!X$18-'Firm demography (areas)'!Y$18)</f>
        <v>0.81823599523241952</v>
      </c>
      <c r="Q12" s="61">
        <f>('Firm demography (areas)'!Z12)/('Firm demography (areas)'!Z$18-'Firm demography (areas)'!AA$18)</f>
        <v>0.71217666909785182</v>
      </c>
      <c r="R12" s="41">
        <f>'Firm demography (areas)'!AB12</f>
        <v>477</v>
      </c>
      <c r="S12" s="55">
        <f>('Firm demography (areas)'!AC12)/('Firm demography (areas)'!AC$18-'Firm demography (areas)'!AD$18)</f>
        <v>0.43323314727350792</v>
      </c>
      <c r="T12" s="55">
        <f>('Firm demography (areas)'!AE12)/('Firm demography (areas)'!AE$18-'Firm demography (areas)'!AF$18)</f>
        <v>0.58850428846490466</v>
      </c>
      <c r="U12" s="41">
        <f>'Firm demography (areas)'!AG12</f>
        <v>539</v>
      </c>
      <c r="V12" s="55">
        <f>('Firm demography (areas)'!AH12)/('Firm demography (areas)'!AH$18-'Firm demography (areas)'!AI$18)</f>
        <v>0.80745920745920741</v>
      </c>
      <c r="W12" s="55">
        <f>('Firm demography (areas)'!AJ12)/('Firm demography (areas)'!AJ$18-'Firm demography (areas)'!AK$18)</f>
        <v>1.1875626932237306</v>
      </c>
      <c r="X12" s="41">
        <f>'Firm demography (areas)'!AL12</f>
        <v>392</v>
      </c>
      <c r="Y12" s="55">
        <f>('Firm demography (areas)'!AM12)/('Firm demography (areas)'!AM$18-'Firm demography (areas)'!AN$18)</f>
        <v>1.1893129770992366</v>
      </c>
      <c r="Z12" s="55">
        <f>('Firm demography (areas)'!AO12)/('Firm demography (areas)'!AO$18-'Firm demography (areas)'!AP$18)</f>
        <v>2.0715934080851413</v>
      </c>
      <c r="AA12" s="41">
        <f>'Firm demography (areas)'!AQ12</f>
        <v>405</v>
      </c>
      <c r="AB12" s="55">
        <f>('Firm demography (areas)'!AR12)/('Firm demography (areas)'!AR$18-'Firm demography (areas)'!AS$18)</f>
        <v>1.4783549783549783</v>
      </c>
      <c r="AC12" s="55">
        <f>('Firm demography (areas)'!AT12)/('Firm demography (areas)'!AT$18-'Firm demography (areas)'!AU$18)</f>
        <v>0.25616469682687537</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102</v>
      </c>
      <c r="D14" s="55">
        <f>('Firm demography (areas)'!D14)/('Firm demography (areas)'!D$18-'Firm demography (areas)'!E$18)</f>
        <v>0.32766225582860742</v>
      </c>
      <c r="E14" s="55">
        <f>('Firm demography (areas)'!F14)/('Firm demography (areas)'!F$18-'Firm demography (areas)'!G$18)</f>
        <v>0.3217719937215221</v>
      </c>
      <c r="F14" s="41">
        <f>'Firm demography (areas)'!H14</f>
        <v>39</v>
      </c>
      <c r="G14" s="55">
        <f>('Firm demography (areas)'!I14)/('Firm demography (areas)'!I$18-'Firm demography (areas)'!J$18)</f>
        <v>0.42612044817927169</v>
      </c>
      <c r="H14" s="55">
        <f>('Firm demography (areas)'!K14)/('Firm demography (areas)'!K$18-'Firm demography (areas)'!L$18)</f>
        <v>0.46671364616149891</v>
      </c>
      <c r="I14" s="41">
        <f>'Firm demography (areas)'!M14</f>
        <v>46</v>
      </c>
      <c r="J14" s="55">
        <f>('Firm demography (areas)'!N14)/('Firm demography (areas)'!N$18-'Firm demography (areas)'!O$18)</f>
        <v>7.774390243902439E-2</v>
      </c>
      <c r="K14" s="55">
        <f>('Firm demography (areas)'!P14)/('Firm demography (areas)'!P$18-'Firm demography (areas)'!Q$18)</f>
        <v>2.848865113619773E-2</v>
      </c>
      <c r="L14" s="41">
        <f>'Firm demography (areas)'!R14</f>
        <v>37</v>
      </c>
      <c r="M14" s="55">
        <f>('Firm demography (areas)'!S14)/('Firm demography (areas)'!S$18-'Firm demography (areas)'!T$18)</f>
        <v>0.52510683760683763</v>
      </c>
      <c r="N14" s="55">
        <f>('Firm demography (areas)'!U14)/('Firm demography (areas)'!U$18-'Firm demography (areas)'!V$18)</f>
        <v>0.32076391039537522</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141</v>
      </c>
      <c r="D15" s="55">
        <f>-('Firm demography (areas)'!E15)/('Firm demography (areas)'!D$18-'Firm demography (areas)'!E$18)</f>
        <v>-0.72526780088216758</v>
      </c>
      <c r="E15" s="55">
        <f>-('Firm demography (areas)'!G15)/('Firm demography (areas)'!F$18-'Firm demography (areas)'!G$18)</f>
        <v>-0.43110589597842153</v>
      </c>
      <c r="F15" s="41">
        <f>'Firm demography (areas)'!H15</f>
        <v>72</v>
      </c>
      <c r="G15" s="55">
        <f>-('Firm demography (areas)'!J15)/('Firm demography (areas)'!I$18-'Firm demography (areas)'!J$18)</f>
        <v>-0.24089635854341737</v>
      </c>
      <c r="H15" s="55">
        <f>-('Firm demography (areas)'!L15)/('Firm demography (areas)'!K$18-'Firm demography (areas)'!L$18)</f>
        <v>-0.32483305949563618</v>
      </c>
      <c r="I15" s="41">
        <f>'Firm demography (areas)'!M15</f>
        <v>99</v>
      </c>
      <c r="J15" s="55">
        <f>-('Firm demography (areas)'!O15)/('Firm demography (areas)'!N$18-'Firm demography (areas)'!O$18)</f>
        <v>-0.21890243902439024</v>
      </c>
      <c r="K15" s="55">
        <f>-('Firm demography (areas)'!Q15)/('Firm demography (areas)'!P$18-'Firm demography (areas)'!Q$18)</f>
        <v>-6.7225943057667076E-2</v>
      </c>
      <c r="L15" s="41">
        <f>'Firm demography (areas)'!R15</f>
        <v>102</v>
      </c>
      <c r="M15" s="55">
        <f>-('Firm demography (areas)'!T15)/('Firm demography (areas)'!S$18-'Firm demography (areas)'!T$18)</f>
        <v>-0.13034188034188035</v>
      </c>
      <c r="N15" s="55">
        <f>-('Firm demography (areas)'!V15)/('Firm demography (areas)'!U$18-'Firm demography (areas)'!V$18)</f>
        <v>-3.1965668274122901E-2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178</v>
      </c>
      <c r="D17" s="55">
        <f>-('Firm demography (areas)'!E17)/('Firm demography (areas)'!D$18-'Firm demography (areas)'!E$18)</f>
        <v>-0.38563327032136108</v>
      </c>
      <c r="E17" s="55">
        <f>-('Firm demography (areas)'!G17)/('Firm demography (areas)'!F$18-'Firm demography (areas)'!G$18)</f>
        <v>-0.23465658859206656</v>
      </c>
      <c r="F17" s="41">
        <f>'Firm demography (areas)'!H17</f>
        <v>314</v>
      </c>
      <c r="G17" s="55">
        <f>-('Firm demography (areas)'!J17)/('Firm demography (areas)'!I$18-'Firm demography (areas)'!J$18)</f>
        <v>-0.28746498599439774</v>
      </c>
      <c r="H17" s="55">
        <f>-('Firm demography (areas)'!L17)/('Firm demography (areas)'!K$18-'Firm demography (areas)'!L$18)</f>
        <v>-0.26133914170723987</v>
      </c>
      <c r="I17" s="41">
        <f>'Firm demography (areas)'!M17</f>
        <v>292</v>
      </c>
      <c r="J17" s="55">
        <f>-('Firm demography (areas)'!O17)/('Firm demography (areas)'!N$18-'Firm demography (areas)'!O$18)</f>
        <v>-0.31615853658536586</v>
      </c>
      <c r="K17" s="61">
        <f>-('Firm demography (areas)'!Q17)/('Firm demography (areas)'!P$18-'Firm demography (areas)'!Q$18)</f>
        <v>-0.11347814721919397</v>
      </c>
      <c r="L17" s="41">
        <f>'Firm demography (areas)'!R17</f>
        <v>301</v>
      </c>
      <c r="M17" s="55">
        <f>-('Firm demography (areas)'!T17)/('Firm demography (areas)'!S$18-'Firm demography (areas)'!T$18)</f>
        <v>-0.20325854700854701</v>
      </c>
      <c r="N17" s="55">
        <f>-('Firm demography (areas)'!V17)/('Firm demography (areas)'!U$18-'Firm demography (areas)'!V$18)</f>
        <v>-5.1947676562108275E-2</v>
      </c>
      <c r="O17" s="41">
        <f>'Firm demography (areas)'!W17</f>
        <v>379</v>
      </c>
      <c r="P17" s="55">
        <f>-('Firm demography (areas)'!Y17)/('Firm demography (areas)'!X$18-'Firm demography (areas)'!Y$18)</f>
        <v>-0.53754469606674615</v>
      </c>
      <c r="Q17" s="61">
        <f>-('Firm demography (areas)'!AA17)/('Firm demography (areas)'!Z$18-'Firm demography (areas)'!AA$18)</f>
        <v>-0.21951817924303152</v>
      </c>
      <c r="R17" s="41">
        <f>'Firm demography (areas)'!AB17</f>
        <v>276</v>
      </c>
      <c r="S17" s="55">
        <f>-('Firm demography (areas)'!AD17)/('Firm demography (areas)'!AC$18-'Firm demography (areas)'!AD$18)</f>
        <v>-0.26019750966079863</v>
      </c>
      <c r="T17" s="55">
        <f>-('Firm demography (areas)'!AF17)/('Firm demography (areas)'!AE$18-'Firm demography (areas)'!AF$18)</f>
        <v>-0.34008839488885001</v>
      </c>
      <c r="U17" s="41">
        <f>'Firm demography (areas)'!AG17</f>
        <v>228</v>
      </c>
      <c r="V17" s="55">
        <f>-('Firm demography (areas)'!AI17)/('Firm demography (areas)'!AH$18-'Firm demography (areas)'!AI$18)</f>
        <v>-0.29510489510489513</v>
      </c>
      <c r="W17" s="55">
        <f>-('Firm demography (areas)'!AK17)/('Firm demography (areas)'!AJ$18-'Firm demography (areas)'!AK$18)</f>
        <v>-0.44468850148406114</v>
      </c>
      <c r="X17" s="41">
        <f>'Firm demography (areas)'!AL17</f>
        <v>217</v>
      </c>
      <c r="Y17" s="55">
        <f>-('Firm demography (areas)'!AN17)/('Firm demography (areas)'!AM$18-'Firm demography (areas)'!AN$18)</f>
        <v>-0.61755725190839694</v>
      </c>
      <c r="Z17" s="55">
        <f>-('Firm demography (areas)'!AP17)/('Firm demography (areas)'!AO$18-'Firm demography (areas)'!AP$18)</f>
        <v>-1.8232970434121576</v>
      </c>
      <c r="AA17" s="41">
        <f>'Firm demography (areas)'!AQ17</f>
        <v>205</v>
      </c>
      <c r="AB17" s="55">
        <f>-('Firm demography (areas)'!AS17)/('Firm demography (areas)'!AR$18-'Firm demography (areas)'!AS$18)</f>
        <v>-1.3419913419913421</v>
      </c>
      <c r="AC17" s="55">
        <f>-('Firm demography (areas)'!AU17)/('Firm demography (areas)'!AT$18-'Firm demography (areas)'!AU$18)</f>
        <v>-0.17188362792617423</v>
      </c>
    </row>
    <row r="18" spans="1:29" ht="24" customHeight="1" x14ac:dyDescent="0.35">
      <c r="A18" s="50" t="s">
        <v>16</v>
      </c>
      <c r="B18" s="59"/>
      <c r="C18" s="56">
        <f>'Firm demography (areas)'!C18</f>
        <v>4125</v>
      </c>
      <c r="D18" s="57">
        <f>('Firm demography (areas)'!D18-'Firm demography (areas)'!E18)/('Firm demography (areas)'!D$18-'Firm demography (areas)'!E$18)</f>
        <v>1</v>
      </c>
      <c r="E18" s="57">
        <f>('Firm demography (areas)'!F18-'Firm demography (areas)'!G18)/('Firm demography (areas)'!F$18-'Firm demography (areas)'!G$18)</f>
        <v>1</v>
      </c>
      <c r="F18" s="56">
        <f>'Firm demography (areas)'!H18</f>
        <v>4116</v>
      </c>
      <c r="G18" s="57">
        <f>('Firm demography (areas)'!I18-'Firm demography (areas)'!J18)/('Firm demography (areas)'!I$18-'Firm demography (areas)'!J$18)</f>
        <v>1</v>
      </c>
      <c r="H18" s="57">
        <f>('Firm demography (areas)'!K18-'Firm demography (areas)'!L18)/('Firm demography (areas)'!K$18-'Firm demography (areas)'!L$18)</f>
        <v>1</v>
      </c>
      <c r="I18" s="56">
        <f>'Firm demography (areas)'!M18</f>
        <v>4147</v>
      </c>
      <c r="J18" s="57">
        <f>('Firm demography (areas)'!N18-'Firm demography (areas)'!O18)/('Firm demography (areas)'!N$18-'Firm demography (areas)'!O$18)</f>
        <v>1</v>
      </c>
      <c r="K18" s="62">
        <f>('Firm demography (areas)'!P18-'Firm demography (areas)'!Q18)/('Firm demography (areas)'!P$18-'Firm demography (areas)'!Q$18)</f>
        <v>1</v>
      </c>
      <c r="L18" s="56">
        <f>'Firm demography (areas)'!R18</f>
        <v>4053</v>
      </c>
      <c r="M18" s="57">
        <f>('Firm demography (areas)'!S18-'Firm demography (areas)'!T18)/('Firm demography (areas)'!S$18-'Firm demography (areas)'!T$18)</f>
        <v>1</v>
      </c>
      <c r="N18" s="57">
        <f>('Firm demography (areas)'!U18-'Firm demography (areas)'!V18)/('Firm demography (areas)'!U$18-'Firm demography (areas)'!V$18)</f>
        <v>1</v>
      </c>
      <c r="O18" s="56">
        <f>'Firm demography (areas)'!W18</f>
        <v>3992</v>
      </c>
      <c r="P18" s="57">
        <f>('Firm demography (areas)'!X18-'Firm demography (areas)'!Y18)/('Firm demography (areas)'!X$18-'Firm demography (areas)'!Y$18)</f>
        <v>1</v>
      </c>
      <c r="Q18" s="62">
        <f>('Firm demography (areas)'!Z18-'Firm demography (areas)'!AA18)/('Firm demography (areas)'!Z$18-'Firm demography (areas)'!AA$18)</f>
        <v>1</v>
      </c>
      <c r="R18" s="56">
        <f>'Firm demography (areas)'!AB18</f>
        <v>3943</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3742</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3431</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3256</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workbookViewId="0">
      <pane xSplit="2" ySplit="8" topLeftCell="I9" activePane="bottomRight" state="frozen"/>
      <selection pane="topRight" activeCell="C1" sqref="C1"/>
      <selection pane="bottomLeft" activeCell="A5" sqref="A5"/>
      <selection pane="bottomRight" activeCell="P15" sqref="P15"/>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3797</v>
      </c>
      <c r="D10" s="55">
        <f>('Firm demography (areas)'!D10-'Firm demography (areas)'!E10)/'Firm demography (areas)'!E$18</f>
        <v>4.8679464805119255E-2</v>
      </c>
      <c r="E10" s="55">
        <f>('Firm demography (areas)'!F10-'Firm demography (areas)'!G10)/'Firm demography (areas)'!G$18</f>
        <v>3.6282789080452418E-2</v>
      </c>
      <c r="F10" s="41">
        <f>'Firm demography (areas)'!H10</f>
        <v>3761</v>
      </c>
      <c r="G10" s="55">
        <f>('Firm demography (areas)'!I10-'Firm demography (areas)'!J10)/'Firm demography (areas)'!J$18</f>
        <v>6.3162092773997355E-2</v>
      </c>
      <c r="H10" s="55">
        <f>('Firm demography (areas)'!K10-'Firm demography (areas)'!L10)/'Firm demography (areas)'!L$18</f>
        <v>6.2583986330601332E-2</v>
      </c>
      <c r="I10" s="41">
        <f>'Firm demography (areas)'!M10</f>
        <v>3662</v>
      </c>
      <c r="J10" s="55">
        <f>('Firm demography (areas)'!N10-'Firm demography (areas)'!O10)/'Firm demography (areas)'!O$18</f>
        <v>0.10231005184722712</v>
      </c>
      <c r="K10" s="55">
        <f>('Firm demography (areas)'!P10-'Firm demography (areas)'!Q10)/'Firm demography (areas)'!Q$18</f>
        <v>0.16977904033179061</v>
      </c>
      <c r="L10" s="41">
        <f>'Firm demography (areas)'!R10</f>
        <v>3589</v>
      </c>
      <c r="M10" s="55">
        <f>('Firm demography (areas)'!S10-'Firm demography (areas)'!T10)/'Firm demography (areas)'!T$18</f>
        <v>5.828675026439039E-2</v>
      </c>
      <c r="N10" s="55">
        <f>('Firm demography (areas)'!U10-'Firm demography (areas)'!V10)/'Firm demography (areas)'!V$18</f>
        <v>0.2180625628426387</v>
      </c>
      <c r="O10" s="41">
        <f>'Firm demography (areas)'!W10</f>
        <v>3444</v>
      </c>
      <c r="P10" s="55">
        <f>('Firm demography (areas)'!X10-'Firm demography (areas)'!Y10)/'Firm demography (areas)'!Y$18</f>
        <v>6.2736734888754503E-2</v>
      </c>
      <c r="Q10" s="55">
        <f>('Firm demography (areas)'!Z10-'Firm demography (areas)'!AA10)/'Firm demography (areas)'!AA$18</f>
        <v>7.9343741202893878E-2</v>
      </c>
      <c r="R10" s="41">
        <f>'Firm demography (areas)'!AB10</f>
        <v>3466</v>
      </c>
      <c r="S10" s="55">
        <f>('Firm demography (areas)'!AC10-'Firm demography (areas)'!AD10)/'Firm demography (areas)'!AD$18</f>
        <v>6.6212871287128716E-2</v>
      </c>
      <c r="T10" s="55">
        <f>('Firm demography (areas)'!AE10-'Firm demography (areas)'!AF10)/'Firm demography (areas)'!AF$18</f>
        <v>3.6499249516164782E-2</v>
      </c>
      <c r="U10" s="41">
        <f>'Firm demography (areas)'!AG10</f>
        <v>3203</v>
      </c>
      <c r="V10" s="55">
        <f>('Firm demography (areas)'!AH10-'Firm demography (areas)'!AI10)/'Firm demography (areas)'!AI$18</f>
        <v>3.8822699773596113E-2</v>
      </c>
      <c r="W10" s="55">
        <f>('Firm demography (areas)'!AJ10-'Firm demography (areas)'!AK10)/'Firm demography (areas)'!AK$18</f>
        <v>1.1080121793780501E-2</v>
      </c>
      <c r="X10" s="41">
        <f>'Firm demography (areas)'!AL10</f>
        <v>3039</v>
      </c>
      <c r="Y10" s="55">
        <f>('Firm demography (areas)'!AM10-'Firm demography (areas)'!AN10)/'Firm demography (areas)'!AN$18</f>
        <v>2.1885850271134866E-2</v>
      </c>
      <c r="Z10" s="55">
        <f>('Firm demography (areas)'!AO10-'Firm demography (areas)'!AP10)/'Firm demography (areas)'!AP$18</f>
        <v>1.2478687640927482E-2</v>
      </c>
      <c r="AA10" s="41">
        <f>'Firm demography (areas)'!AQ10</f>
        <v>2851</v>
      </c>
      <c r="AB10" s="55">
        <f>('Firm demography (areas)'!AR10-'Firm demography (areas)'!AS10)/'Firm demography (areas)'!AS$18</f>
        <v>1.5851575225457867E-2</v>
      </c>
      <c r="AC10" s="55">
        <f>('Firm demography (areas)'!AT10-'Firm demography (areas)'!AU10)/'Firm demography (areas)'!AU$18</f>
        <v>8.0498564351192653E-2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226</v>
      </c>
      <c r="D12" s="55">
        <f>('Firm demography (areas)'!D12)/'Firm demography (areas)'!E$18</f>
        <v>1.7172774869109949E-2</v>
      </c>
      <c r="E12" s="55">
        <f>('Firm demography (areas)'!F12)/'Firm demography (areas)'!G$18</f>
        <v>1.4100515704207716E-2</v>
      </c>
      <c r="F12" s="41">
        <f>'Firm demography (areas)'!H12</f>
        <v>316</v>
      </c>
      <c r="G12" s="55">
        <f>('Firm demography (areas)'!I12)/'Firm demography (areas)'!J$18</f>
        <v>1.530446920411775E-2</v>
      </c>
      <c r="H12" s="55">
        <f>('Firm demography (areas)'!K12)/'Firm demography (areas)'!L$18</f>
        <v>9.6805040785367669E-3</v>
      </c>
      <c r="I12" s="41">
        <f>'Firm demography (areas)'!M12</f>
        <v>439</v>
      </c>
      <c r="J12" s="55">
        <f>('Firm demography (areas)'!N12)/'Firm demography (areas)'!O$18</f>
        <v>2.7443741686799316E-2</v>
      </c>
      <c r="K12" s="55">
        <f>('Firm demography (areas)'!P12)/'Firm demography (areas)'!Q$18</f>
        <v>1.6435243172339329E-2</v>
      </c>
      <c r="L12" s="41">
        <f>'Firm demography (areas)'!R12</f>
        <v>427</v>
      </c>
      <c r="M12" s="55">
        <f>('Firm demography (areas)'!S12)/'Firm demography (areas)'!T$18</f>
        <v>3.317721710228131E-2</v>
      </c>
      <c r="N12" s="55">
        <f>('Firm demography (areas)'!U12)/'Firm demography (areas)'!V$18</f>
        <v>2.2292648089397998E-2</v>
      </c>
      <c r="O12" s="41">
        <f>'Firm demography (areas)'!W12</f>
        <v>498</v>
      </c>
      <c r="P12" s="55">
        <f>('Firm demography (areas)'!X12)/'Firm demography (areas)'!Y$18</f>
        <v>4.3702454085367798E-2</v>
      </c>
      <c r="Q12" s="55">
        <f>('Firm demography (areas)'!Z12)/'Firm demography (areas)'!AA$18</f>
        <v>6.4711842016995424E-2</v>
      </c>
      <c r="R12" s="41">
        <f>'Firm demography (areas)'!AB12</f>
        <v>477</v>
      </c>
      <c r="S12" s="55">
        <f>('Firm demography (areas)'!AC12)/'Firm demography (areas)'!AD$18</f>
        <v>3.468784378437844E-2</v>
      </c>
      <c r="T12" s="55">
        <f>('Firm demography (areas)'!AE12)/'Firm demography (areas)'!AF$18</f>
        <v>2.8579589007297852E-2</v>
      </c>
      <c r="U12" s="41">
        <f>'Firm demography (areas)'!AG12</f>
        <v>539</v>
      </c>
      <c r="V12" s="55">
        <f>('Firm demography (areas)'!AH12)/'Firm demography (areas)'!AI$18</f>
        <v>6.4283858516126641E-2</v>
      </c>
      <c r="W12" s="55">
        <f>('Firm demography (areas)'!AJ12)/'Firm demography (areas)'!AK$18</f>
        <v>5.1174712362387922E-2</v>
      </c>
      <c r="X12" s="41">
        <f>'Firm demography (areas)'!AL12</f>
        <v>392</v>
      </c>
      <c r="Y12" s="55">
        <f>('Firm demography (areas)'!AM12)/'Firm demography (areas)'!AN$18</f>
        <v>6.0781024460656183E-2</v>
      </c>
      <c r="Z12" s="55">
        <f>('Firm demography (areas)'!AO12)/'Firm demography (areas)'!AP$18</f>
        <v>3.4389573022688566E-2</v>
      </c>
      <c r="AA12" s="41">
        <f>'Firm demography (areas)'!AQ12</f>
        <v>405</v>
      </c>
      <c r="AB12" s="55">
        <f>('Firm demography (areas)'!AR12)/'Firm demography (areas)'!AS$18</f>
        <v>2.7134400699217354E-2</v>
      </c>
      <c r="AC12" s="55">
        <f>('Firm demography (areas)'!AT12)/'Firm demography (areas)'!AU$18</f>
        <v>2.2518798762047095E-2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102</v>
      </c>
      <c r="D14" s="55">
        <f>('Firm demography (areas)'!D14)/'Firm demography (areas)'!E$18</f>
        <v>1.2100058173356602E-2</v>
      </c>
      <c r="E14" s="55">
        <f>('Firm demography (areas)'!F14)/'Firm demography (areas)'!G$18</f>
        <v>1.2062538047124505E-2</v>
      </c>
      <c r="F14" s="41">
        <f>'Firm demography (areas)'!H14</f>
        <v>39</v>
      </c>
      <c r="G14" s="55">
        <f>('Firm demography (areas)'!I14)/'Firm demography (areas)'!J$18</f>
        <v>3.0334754106533066E-2</v>
      </c>
      <c r="H14" s="55">
        <f>('Firm demography (areas)'!K14)/'Firm demography (areas)'!L$18</f>
        <v>3.0127800314684192E-2</v>
      </c>
      <c r="I14" s="41">
        <f>'Firm demography (areas)'!M14</f>
        <v>46</v>
      </c>
      <c r="J14" s="55">
        <f>('Firm demography (areas)'!N14)/'Firm demography (areas)'!O$18</f>
        <v>6.9220119981541301E-3</v>
      </c>
      <c r="K14" s="55">
        <f>('Firm demography (areas)'!P14)/'Firm demography (areas)'!Q$18</f>
        <v>4.6041682649927938E-3</v>
      </c>
      <c r="L14" s="41">
        <f>'Firm demography (areas)'!R14</f>
        <v>37</v>
      </c>
      <c r="M14" s="55">
        <f>('Firm demography (areas)'!S14)/'Firm demography (areas)'!T$18</f>
        <v>5.9404743919021001E-2</v>
      </c>
      <c r="N14" s="55">
        <f>('Firm demography (areas)'!U14)/'Firm demography (areas)'!V$18</f>
        <v>0.10102513854177582</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141</v>
      </c>
      <c r="D15" s="55">
        <f>-('Firm demography (areas)'!E15)/'Firm demography (areas)'!E$18</f>
        <v>-2.6783013379872017E-2</v>
      </c>
      <c r="E15" s="55">
        <f>-('Firm demography (areas)'!G15)/'Firm demography (areas)'!G$18</f>
        <v>-1.6161230231491044E-2</v>
      </c>
      <c r="F15" s="41">
        <f>'Firm demography (areas)'!H15</f>
        <v>72</v>
      </c>
      <c r="G15" s="55">
        <f>-('Firm demography (areas)'!J15)/'Firm demography (areas)'!J$18</f>
        <v>-1.7148981779206859E-2</v>
      </c>
      <c r="H15" s="55">
        <f>-('Firm demography (areas)'!L15)/'Firm demography (areas)'!L$18</f>
        <v>-2.0968972372206983E-2</v>
      </c>
      <c r="I15" s="41">
        <f>'Firm demography (areas)'!M15</f>
        <v>99</v>
      </c>
      <c r="J15" s="55">
        <f>-('Firm demography (areas)'!O15)/'Firm demography (areas)'!O$18</f>
        <v>-1.9490214175194767E-2</v>
      </c>
      <c r="K15" s="55">
        <f>-('Firm demography (areas)'!Q15)/'Firm demography (areas)'!Q$18</f>
        <v>-1.0864661585084569E-2</v>
      </c>
      <c r="L15" s="41">
        <f>'Firm demography (areas)'!R15</f>
        <v>102</v>
      </c>
      <c r="M15" s="55">
        <f>-('Firm demography (areas)'!T15)/'Firm demography (areas)'!T$18</f>
        <v>-1.4745429823236138E-2</v>
      </c>
      <c r="N15" s="55">
        <f>-('Firm demography (areas)'!V15)/'Firm demography (areas)'!V$18</f>
        <v>-1.0067641531097491E-2</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178</v>
      </c>
      <c r="D17" s="55">
        <f>-('Firm demography (areas)'!E17)/'Firm demography (areas)'!E$18</f>
        <v>-1.4240837696335079E-2</v>
      </c>
      <c r="E17" s="55">
        <f>-('Firm demography (areas)'!G17)/'Firm demography (areas)'!G$18</f>
        <v>-8.796769399234761E-3</v>
      </c>
      <c r="F17" s="41">
        <f>'Firm demography (areas)'!H17</f>
        <v>314</v>
      </c>
      <c r="G17" s="55">
        <f>-('Firm demography (areas)'!J17)/'Firm demography (areas)'!J$18</f>
        <v>-2.0464119245245396E-2</v>
      </c>
      <c r="H17" s="55">
        <f>-('Firm demography (areas)'!L17)/'Firm demography (areas)'!L$18</f>
        <v>-1.6870244828971964E-2</v>
      </c>
      <c r="I17" s="41">
        <f>'Firm demography (areas)'!M17</f>
        <v>292</v>
      </c>
      <c r="J17" s="55">
        <f>-('Firm demography (areas)'!O17)/'Firm demography (areas)'!O$18</f>
        <v>-2.814951545916013E-2</v>
      </c>
      <c r="K17" s="55">
        <f>-('Firm demography (areas)'!Q17)/'Firm demography (areas)'!Q$18</f>
        <v>-1.8339670828884512E-2</v>
      </c>
      <c r="L17" s="41">
        <f>'Firm demography (areas)'!R17</f>
        <v>301</v>
      </c>
      <c r="M17" s="55">
        <f>-('Firm demography (areas)'!T17)/'Firm demography (areas)'!T$18</f>
        <v>-2.2994410031726847E-2</v>
      </c>
      <c r="N17" s="55">
        <f>-('Firm demography (areas)'!V17)/'Firm demography (areas)'!V$18</f>
        <v>-1.6361008989887956E-2</v>
      </c>
      <c r="O17" s="41">
        <f>'Firm demography (areas)'!W17</f>
        <v>379</v>
      </c>
      <c r="P17" s="55">
        <f>-('Firm demography (areas)'!Y17)/'Firm demography (areas)'!Y$18</f>
        <v>-2.8710570710125092E-2</v>
      </c>
      <c r="Q17" s="55">
        <f>-('Firm demography (areas)'!AA17)/'Firm demography (areas)'!AA$18</f>
        <v>-1.9946491301137723E-2</v>
      </c>
      <c r="R17" s="41">
        <f>'Firm demography (areas)'!AB17</f>
        <v>276</v>
      </c>
      <c r="S17" s="55">
        <f>-('Firm demography (areas)'!AD17)/'Firm demography (areas)'!AD$18</f>
        <v>-2.0833333333333332E-2</v>
      </c>
      <c r="T17" s="55">
        <f>-('Firm demography (areas)'!AF17)/'Firm demography (areas)'!AF$18</f>
        <v>-1.6515744647210968E-2</v>
      </c>
      <c r="U17" s="41">
        <f>'Firm demography (areas)'!AG17</f>
        <v>228</v>
      </c>
      <c r="V17" s="55">
        <f>-('Firm demography (areas)'!AI17)/'Firm demography (areas)'!AI$18</f>
        <v>-2.3494042979623649E-2</v>
      </c>
      <c r="W17" s="55">
        <f>-('Firm demography (areas)'!AK17)/'Firm demography (areas)'!AK$18</f>
        <v>-1.9162614558506413E-2</v>
      </c>
      <c r="X17" s="41">
        <f>'Firm demography (areas)'!AL17</f>
        <v>217</v>
      </c>
      <c r="Y17" s="55">
        <f>-('Firm demography (areas)'!AN17)/'Firm demography (areas)'!AN$18</f>
        <v>-3.1560878554987709E-2</v>
      </c>
      <c r="Z17" s="55">
        <f>-('Firm demography (areas)'!AP17)/'Firm demography (areas)'!AP$18</f>
        <v>-3.0267718835055073E-2</v>
      </c>
      <c r="AA17" s="41">
        <f>'Firm demography (areas)'!AQ17</f>
        <v>205</v>
      </c>
      <c r="AB17" s="55">
        <f>-('Firm demography (areas)'!AS17)/'Firm demography (areas)'!AS$18</f>
        <v>-2.4631520400460849E-2</v>
      </c>
      <c r="AC17" s="55">
        <f>-('Firm demography (areas)'!AU17)/'Firm demography (areas)'!AU$18</f>
        <v>-1.5109860475333121E-2</v>
      </c>
    </row>
    <row r="18" spans="1:31" ht="21.75" customHeight="1" x14ac:dyDescent="0.35">
      <c r="A18" s="50" t="s">
        <v>55</v>
      </c>
      <c r="B18" s="51"/>
      <c r="C18" s="56">
        <f>'Firm demography (areas)'!C18</f>
        <v>4125</v>
      </c>
      <c r="D18" s="57">
        <f>('Firm demography (areas)'!D18-'Firm demography (areas)'!E18)/'Firm demography (areas)'!E$18</f>
        <v>3.6928446771378708E-2</v>
      </c>
      <c r="E18" s="57">
        <f>('Firm demography (areas)'!F18-'Firm demography (areas)'!G18)/'Firm demography (areas)'!G$18</f>
        <v>3.7487843201058829E-2</v>
      </c>
      <c r="F18" s="56">
        <f>'Firm demography (areas)'!H18</f>
        <v>4116</v>
      </c>
      <c r="G18" s="57">
        <f>('Firm demography (areas)'!I18-'Firm demography (areas)'!J18)/'Firm demography (areas)'!J$18</f>
        <v>7.1188215060195917E-2</v>
      </c>
      <c r="H18" s="57">
        <f>('Firm demography (areas)'!K18-'Firm demography (areas)'!L18)/'Firm demography (areas)'!L$18</f>
        <v>6.4553073522643348E-2</v>
      </c>
      <c r="I18" s="56">
        <f>'Firm demography (areas)'!M18</f>
        <v>4147</v>
      </c>
      <c r="J18" s="57">
        <f>('Firm demography (areas)'!N18-'Firm demography (areas)'!O18)/'Firm demography (areas)'!O$18</f>
        <v>8.9036075897825667E-2</v>
      </c>
      <c r="K18" s="57">
        <f>('Firm demography (areas)'!P18-'Firm demography (areas)'!Q18)/'Firm demography (areas)'!Q$18</f>
        <v>0.16161411935515366</v>
      </c>
      <c r="L18" s="56">
        <f>'Firm demography (areas)'!R18</f>
        <v>4053</v>
      </c>
      <c r="M18" s="57">
        <f>('Firm demography (areas)'!S18-'Firm demography (areas)'!T18)/'Firm demography (areas)'!T$18</f>
        <v>0.11312887143072972</v>
      </c>
      <c r="N18" s="57">
        <f>('Firm demography (areas)'!U18-'Firm demography (areas)'!V18)/'Firm demography (areas)'!V$18</f>
        <v>0.31495169895282704</v>
      </c>
      <c r="O18" s="56">
        <f>'Firm demography (areas)'!W18</f>
        <v>3992</v>
      </c>
      <c r="P18" s="57">
        <f>('Firm demography (areas)'!X18-'Firm demography (areas)'!Y18)/'Firm demography (areas)'!Y$18</f>
        <v>5.3410573893115196E-2</v>
      </c>
      <c r="Q18" s="57">
        <f>('Firm demography (areas)'!Z18-'Firm demography (areas)'!AA18)/'Firm demography (areas)'!AA$18</f>
        <v>9.0864872193818141E-2</v>
      </c>
      <c r="R18" s="56">
        <f>'Firm demography (areas)'!AB18</f>
        <v>3943</v>
      </c>
      <c r="S18" s="57">
        <f>('Firm demography (areas)'!AC18-'Firm demography (areas)'!AD18)/'Firm demography (areas)'!AD$18</f>
        <v>8.0067381738173821E-2</v>
      </c>
      <c r="T18" s="57">
        <f>('Firm demography (areas)'!AE18-'Firm demography (areas)'!AF18)/'Firm demography (areas)'!AF$18</f>
        <v>4.8563093876251663E-2</v>
      </c>
      <c r="U18" s="56">
        <f>'Firm demography (areas)'!AG18</f>
        <v>3742</v>
      </c>
      <c r="V18" s="57">
        <f>('Firm demography (areas)'!AH18-'Firm demography (areas)'!AI18)/'Firm demography (areas)'!AI$18</f>
        <v>7.9612515310099094E-2</v>
      </c>
      <c r="W18" s="57">
        <f>('Firm demography (areas)'!AJ18-'Firm demography (areas)'!AK18)/'Firm demography (areas)'!AK$18</f>
        <v>4.3092219597662011E-2</v>
      </c>
      <c r="X18" s="56">
        <f>'Firm demography (areas)'!AL18</f>
        <v>3431</v>
      </c>
      <c r="Y18" s="57">
        <f>('Firm demography (areas)'!AM18-'Firm demography (areas)'!AN18)/'Firm demography (areas)'!AN$18</f>
        <v>5.1105996176803337E-2</v>
      </c>
      <c r="Z18" s="57">
        <f>('Firm demography (areas)'!AO18-'Firm demography (areas)'!AP18)/'Firm demography (areas)'!AP$18</f>
        <v>1.6600541828560973E-2</v>
      </c>
      <c r="AA18" s="56">
        <f>'Firm demography (areas)'!AQ18</f>
        <v>3256</v>
      </c>
      <c r="AB18" s="57">
        <f>('Firm demography (areas)'!AR18-'Firm demography (areas)'!AS18)/'Firm demography (areas)'!AS$18</f>
        <v>1.8354455524214372E-2</v>
      </c>
      <c r="AC18" s="57">
        <f>('Firm demography (areas)'!AT18-'Firm demography (areas)'!AU18)/'Firm demography (areas)'!AU$18</f>
        <v>8.7907502637906615E-2</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5.076191400562946E-2</v>
      </c>
      <c r="E20" s="57">
        <f>('Firm demography (areas)'!F10/'Firm demography (areas)'!G10)-1</f>
        <v>3.7211514033971049E-2</v>
      </c>
      <c r="F20" s="69"/>
      <c r="G20" s="57">
        <f>('Firm demography (areas)'!I10/'Firm demography (areas)'!J10)-1</f>
        <v>6.5630665630665552E-2</v>
      </c>
      <c r="H20" s="57">
        <f>('Firm demography (areas)'!K10/'Firm demography (areas)'!L10)-1</f>
        <v>6.5045247581751786E-2</v>
      </c>
      <c r="I20" s="69"/>
      <c r="J20" s="57">
        <f>('Firm demography (areas)'!N10/'Firm demography (areas)'!O10)-1</f>
        <v>0.10742788735605968</v>
      </c>
      <c r="K20" s="57">
        <f>('Firm demography (areas)'!P10/'Firm demography (areas)'!Q10)-1</f>
        <v>0.17488648332553969</v>
      </c>
      <c r="L20" s="69"/>
      <c r="M20" s="57">
        <f>('Firm demography (areas)'!S10/'Firm demography (areas)'!T10)-1</f>
        <v>6.0572756390127491E-2</v>
      </c>
      <c r="N20" s="57">
        <f>('Firm demography (areas)'!U10/'Firm demography (areas)'!V10)-1</f>
        <v>0.22398210768972415</v>
      </c>
      <c r="O20" s="69"/>
      <c r="P20" s="57">
        <f>('Firm demography (areas)'!X10/'Firm demography (areas)'!Y10)-1</f>
        <v>6.6558606017627309E-2</v>
      </c>
      <c r="Q20" s="57">
        <f>('Firm demography (areas)'!Z10/'Firm demography (areas)'!AA10)-1</f>
        <v>8.4112233866102448E-2</v>
      </c>
      <c r="R20" s="69"/>
      <c r="S20" s="57">
        <f>('Firm demography (areas)'!AC10/'Firm demography (areas)'!AD10)-1</f>
        <v>6.7621655782599488E-2</v>
      </c>
      <c r="T20" s="57">
        <f>('Firm demography (areas)'!AE10/'Firm demography (areas)'!AF10)-1</f>
        <v>3.7112184885025989E-2</v>
      </c>
      <c r="U20" s="69"/>
      <c r="V20" s="57">
        <f>('Firm demography (areas)'!AH10/'Firm demography (areas)'!AI10)-1</f>
        <v>3.9756746484226557E-2</v>
      </c>
      <c r="W20" s="57">
        <f>('Firm demography (areas)'!AJ10/'Firm demography (areas)'!AK10)-1</f>
        <v>1.1296594071802391E-2</v>
      </c>
      <c r="X20" s="69"/>
      <c r="Y20" s="57">
        <f>('Firm demography (areas)'!AM10/'Firm demography (areas)'!AN10)-1</f>
        <v>2.2599097647437949E-2</v>
      </c>
      <c r="Z20" s="57">
        <f>('Firm demography (areas)'!AO10/'Firm demography (areas)'!AP10)-1</f>
        <v>1.2868178035629452E-2</v>
      </c>
      <c r="AA20" s="69"/>
      <c r="AB20" s="57">
        <f>('Firm demography (areas)'!AR10/'Firm demography (areas)'!AS10)-1</f>
        <v>1.6251883833652503E-2</v>
      </c>
      <c r="AC20" s="57">
        <f>('Firm demography (areas)'!AT10/'Firm demography (areas)'!AU10)-1</f>
        <v>8.173354684010059E-2</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7.0826360513239095E-2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6.8589040558696857E-2</v>
      </c>
      <c r="G23" s="74"/>
      <c r="H23" s="74"/>
    </row>
    <row r="24" spans="1:31" x14ac:dyDescent="0.35">
      <c r="A24" s="73" t="s">
        <v>64</v>
      </c>
      <c r="D24" s="74">
        <f>(((('Firm demography (areas)'!D12+'Firm demography (areas)'!I12+'Firm demography (areas)'!N12)/'Firm demography (areas)'!O$18)+1)^(1/3))-1</f>
        <v>2.0939790595943197E-2</v>
      </c>
      <c r="E24" s="74">
        <f>(((('Firm demography (areas)'!D12+'Firm demography (areas)'!I12+'Firm demography (areas)'!N12+'Firm demography (areas)'!S12+'Firm demography (areas)'!X12+'Firm demography (areas)'!AC12)/'Firm demography (areas)'!AD$18)+1)^(1/6))-1</f>
        <v>3.0978304361027664E-2</v>
      </c>
      <c r="G24" s="74"/>
      <c r="H24" s="74"/>
    </row>
    <row r="25" spans="1:31" x14ac:dyDescent="0.35">
      <c r="A25" s="73" t="s">
        <v>60</v>
      </c>
      <c r="D25" s="74">
        <f>-((((('Firm demography (areas)'!E17+'Firm demography (areas)'!J17+'Firm demography (areas)'!O17)/'Firm demography (areas)'!O$18)+1)^(1/3))-1)</f>
        <v>-2.1867815688675796E-2</v>
      </c>
      <c r="E25" s="74">
        <f>-((((('Firm demography (areas)'!E17+'Firm demography (areas)'!J17+'Firm demography (areas)'!O17+'Firm demography (areas)'!T17+'Firm demography (areas)'!Y17+'Firm demography (areas)'!AD17)/'Firm demography (areas)'!AD$18)+1)^(1/6))-1)</f>
        <v>-2.5474668923928245E-2</v>
      </c>
      <c r="G25" s="74"/>
      <c r="H25" s="74"/>
    </row>
    <row r="26" spans="1:31" x14ac:dyDescent="0.35">
      <c r="A26" s="73" t="s">
        <v>61</v>
      </c>
      <c r="D26" s="74">
        <f>(((('Firm demography (areas)'!D14+'Firm demography (areas)'!I14+'Firm demography (areas)'!N14)/'Firm demography (areas)'!O$18)+1)^(1/3))-1</f>
        <v>1.7708919310409854E-2</v>
      </c>
      <c r="E26" s="75" t="s">
        <v>68</v>
      </c>
      <c r="G26" s="74"/>
      <c r="H26" s="75"/>
    </row>
    <row r="27" spans="1:31" x14ac:dyDescent="0.35">
      <c r="A27" s="73" t="s">
        <v>62</v>
      </c>
      <c r="D27" s="74">
        <f>-((((('Firm demography (areas)'!E15+'Firm demography (areas)'!J15+'Firm demography (areas)'!O15)/'Firm demography (areas)'!O$18)+1)^(1/3))-1)</f>
        <v>-2.262113760101947E-2</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6.5497120893315053E-2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7.3680672710060069E-2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2021-01-15T14:53:43Z</cp:lastPrinted>
  <dcterms:created xsi:type="dcterms:W3CDTF">2015-07-31T08:03:13Z</dcterms:created>
  <dcterms:modified xsi:type="dcterms:W3CDTF">2021-02-05T14:31:19Z</dcterms:modified>
</cp:coreProperties>
</file>